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000" windowHeight="8010" activeTab="1"/>
  </bookViews>
  <sheets>
    <sheet name="Указания" sheetId="2" r:id="rId1"/>
    <sheet name="Изчисления" sheetId="1" r:id="rId2"/>
  </sheets>
  <calcPr calcId="145621"/>
</workbook>
</file>

<file path=xl/calcChain.xml><?xml version="1.0" encoding="utf-8"?>
<calcChain xmlns="http://schemas.openxmlformats.org/spreadsheetml/2006/main">
  <c r="F30" i="1" l="1"/>
  <c r="F21" i="1"/>
  <c r="B40" i="1"/>
  <c r="B30" i="1"/>
  <c r="C29" i="1" s="1"/>
  <c r="D28" i="1"/>
  <c r="E28" i="1" s="1"/>
  <c r="D26" i="1"/>
  <c r="E26" i="1" s="1"/>
  <c r="D18" i="1"/>
  <c r="C17" i="1"/>
  <c r="B17" i="1"/>
  <c r="B11" i="1"/>
  <c r="E10" i="1"/>
  <c r="D21" i="1" s="1"/>
  <c r="E21" i="1" s="1"/>
  <c r="D10" i="1"/>
  <c r="E9" i="1"/>
  <c r="D29" i="1" s="1"/>
  <c r="E29" i="1" s="1"/>
  <c r="D9" i="1"/>
  <c r="E8" i="1"/>
  <c r="D8" i="1"/>
  <c r="C3" i="1"/>
  <c r="C2" i="1"/>
  <c r="C4" i="1" s="1"/>
  <c r="B43" i="1" l="1"/>
  <c r="B18" i="1"/>
  <c r="C26" i="1"/>
  <c r="C27" i="1"/>
  <c r="C25" i="1"/>
  <c r="C28" i="1"/>
  <c r="G21" i="1"/>
  <c r="C40" i="1" s="1"/>
  <c r="D40" i="1" s="1"/>
  <c r="E18" i="1"/>
  <c r="G18" i="1" s="1"/>
  <c r="C34" i="1" s="1"/>
  <c r="B34" i="1"/>
  <c r="D25" i="1"/>
  <c r="E25" i="1" s="1"/>
  <c r="D27" i="1"/>
  <c r="E27" i="1" s="1"/>
  <c r="D34" i="1" l="1"/>
  <c r="E30" i="1"/>
  <c r="G30" i="1" l="1"/>
  <c r="C43" i="1" s="1"/>
  <c r="D43" i="1" s="1"/>
</calcChain>
</file>

<file path=xl/sharedStrings.xml><?xml version="1.0" encoding="utf-8"?>
<sst xmlns="http://schemas.openxmlformats.org/spreadsheetml/2006/main" count="61" uniqueCount="46">
  <si>
    <t>Разход топла вода</t>
  </si>
  <si>
    <t>Разход отопление</t>
  </si>
  <si>
    <t>ДАННИ ЗА ИМОТА/блок, кооперация, вход…и т.н./</t>
  </si>
  <si>
    <t>Потребление, KWh</t>
  </si>
  <si>
    <t>единици</t>
  </si>
  <si>
    <t>% за имота</t>
  </si>
  <si>
    <t>1 единица, KWh</t>
  </si>
  <si>
    <t>БГВ</t>
  </si>
  <si>
    <t>отопление</t>
  </si>
  <si>
    <t>сградна</t>
  </si>
  <si>
    <t>общо</t>
  </si>
  <si>
    <t>ДАННИ ЗА ПОТРЕБЛЕНИЕ В АПАРТАМЕНТА</t>
  </si>
  <si>
    <t>водомер 1</t>
  </si>
  <si>
    <t>Водомер 2</t>
  </si>
  <si>
    <t>1 м3, KWh</t>
  </si>
  <si>
    <t>Разход, KWh</t>
  </si>
  <si>
    <t>Цена, лв.</t>
  </si>
  <si>
    <t>Сума, лв.</t>
  </si>
  <si>
    <t>старо показание</t>
  </si>
  <si>
    <t>ново показание</t>
  </si>
  <si>
    <t>Общо по водомери</t>
  </si>
  <si>
    <t>Общо за апарт.</t>
  </si>
  <si>
    <t>СГРАДНА ИНСТ.</t>
  </si>
  <si>
    <t>Обем на апарт.</t>
  </si>
  <si>
    <t>ОТОПЛЕНИЕ</t>
  </si>
  <si>
    <t>%</t>
  </si>
  <si>
    <t>Б</t>
  </si>
  <si>
    <t>К</t>
  </si>
  <si>
    <t>С</t>
  </si>
  <si>
    <t>Х</t>
  </si>
  <si>
    <t>Общо единици</t>
  </si>
  <si>
    <t>С ДДС, лв.</t>
  </si>
  <si>
    <t>Ваш разход, лв.</t>
  </si>
  <si>
    <t>показание</t>
  </si>
  <si>
    <t>потребление</t>
  </si>
  <si>
    <t>сума</t>
  </si>
  <si>
    <t>Цена на 1 м3, лв.</t>
  </si>
  <si>
    <t>Сградна инсталация</t>
  </si>
  <si>
    <t>Отопление</t>
  </si>
  <si>
    <t>единици, м3</t>
  </si>
  <si>
    <t>Цена на 1 дел., лв.</t>
  </si>
  <si>
    <t>ОБЩА СУМА, лв.</t>
  </si>
  <si>
    <t>Цена 01.07.20-30.04.21</t>
  </si>
  <si>
    <t>Цена 01.05.20-30.06.20</t>
  </si>
  <si>
    <t>КОЕ КОЛКО СТРУВА?</t>
  </si>
  <si>
    <t>1. Попълнете/заменете/ съответните изходни данни в клетките в жълт цвят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</si>
</sst>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.00"/>
    <numFmt numFmtId="165" formatCode="0.000000"/>
  </numFmts>
  <fonts count="2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1" fillId="0" borderId="0" xfId="0" applyFon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65" fontId="0" fillId="0" borderId="1" xfId="0" applyNumberFormat="1" applyBorder="1"/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2" xfId="0" applyNumberFormat="1" applyBorder="1"/>
    <xf numFmtId="164" fontId="0" fillId="0" borderId="1" xfId="0" applyNumberFormat="1" applyBorder="1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>
      <protection locked="0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D27" sqref="D27"/>
    </sheetView>
  </sheetViews>
  <sheetFormatPr defaultRowHeight="12.75" x14ac:dyDescent="0.2"/>
  <sheetData>
    <row r="2" spans="1:1" x14ac:dyDescent="0.2">
      <c r="A2" s="24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E1" sqref="E1"/>
    </sheetView>
  </sheetViews>
  <sheetFormatPr defaultRowHeight="12.75" x14ac:dyDescent="0.2"/>
  <cols>
    <col min="1" max="1" width="20.42578125" customWidth="1"/>
    <col min="2" max="2" width="15.42578125" customWidth="1"/>
    <col min="3" max="3" width="10.5703125" bestFit="1" customWidth="1"/>
    <col min="4" max="4" width="14.85546875" customWidth="1"/>
    <col min="5" max="5" width="11.5703125" customWidth="1"/>
    <col min="6" max="6" width="9" customWidth="1"/>
    <col min="7" max="7" width="10.140625" bestFit="1" customWidth="1"/>
  </cols>
  <sheetData>
    <row r="1" spans="1:12" x14ac:dyDescent="0.2">
      <c r="A1" s="1"/>
      <c r="B1" s="1" t="s">
        <v>32</v>
      </c>
      <c r="C1" s="1" t="s">
        <v>31</v>
      </c>
    </row>
    <row r="2" spans="1:12" x14ac:dyDescent="0.2">
      <c r="A2" s="1" t="s">
        <v>0</v>
      </c>
      <c r="B2" s="22">
        <v>402.92</v>
      </c>
      <c r="C2" s="2">
        <f>B2*1.2</f>
        <v>483.50400000000002</v>
      </c>
      <c r="D2" s="3"/>
    </row>
    <row r="3" spans="1:12" x14ac:dyDescent="0.2">
      <c r="A3" s="1" t="s">
        <v>1</v>
      </c>
      <c r="B3" s="22">
        <v>454.85</v>
      </c>
      <c r="C3" s="2">
        <f>B3*1.2</f>
        <v>545.82000000000005</v>
      </c>
      <c r="D3" s="3"/>
    </row>
    <row r="4" spans="1:12" x14ac:dyDescent="0.2">
      <c r="A4" s="1" t="s">
        <v>41</v>
      </c>
      <c r="B4" s="1"/>
      <c r="C4" s="2">
        <f>C2+C3</f>
        <v>1029.3240000000001</v>
      </c>
      <c r="E4" s="3"/>
      <c r="F4" s="3"/>
    </row>
    <row r="5" spans="1:12" x14ac:dyDescent="0.2">
      <c r="E5" s="3"/>
      <c r="F5" s="3"/>
    </row>
    <row r="6" spans="1:12" x14ac:dyDescent="0.2">
      <c r="A6" s="4" t="s">
        <v>2</v>
      </c>
    </row>
    <row r="7" spans="1:12" ht="30.75" customHeight="1" x14ac:dyDescent="0.2">
      <c r="A7" s="1"/>
      <c r="B7" s="5" t="s">
        <v>3</v>
      </c>
      <c r="C7" s="6" t="s">
        <v>4</v>
      </c>
      <c r="D7" s="6" t="s">
        <v>5</v>
      </c>
      <c r="E7" s="5" t="s">
        <v>6</v>
      </c>
    </row>
    <row r="8" spans="1:12" x14ac:dyDescent="0.2">
      <c r="A8" s="1" t="s">
        <v>7</v>
      </c>
      <c r="B8" s="23">
        <v>291743.24</v>
      </c>
      <c r="C8" s="23">
        <v>3753.4059999999999</v>
      </c>
      <c r="D8" s="2">
        <f>ROUND(B8,2)/ROUND(B11,2)*100</f>
        <v>38.83820036848887</v>
      </c>
      <c r="E8" s="2">
        <f>ROUND(B8/C8,1)</f>
        <v>77.7</v>
      </c>
      <c r="J8" s="3"/>
    </row>
    <row r="9" spans="1:12" x14ac:dyDescent="0.2">
      <c r="A9" s="1" t="s">
        <v>8</v>
      </c>
      <c r="B9" s="23">
        <v>315276.88699999999</v>
      </c>
      <c r="C9" s="23">
        <v>284187.82699999999</v>
      </c>
      <c r="D9" s="2">
        <f>B9/$B$11*100</f>
        <v>41.97110756999691</v>
      </c>
      <c r="E9" s="2">
        <f>ROUND(B9/C9,2)</f>
        <v>1.1100000000000001</v>
      </c>
      <c r="G9" s="8"/>
    </row>
    <row r="10" spans="1:12" x14ac:dyDescent="0.2">
      <c r="A10" s="1" t="s">
        <v>9</v>
      </c>
      <c r="B10" s="23">
        <v>144155.87299999999</v>
      </c>
      <c r="C10" s="23">
        <v>17738</v>
      </c>
      <c r="D10" s="2">
        <f>B10/$B$11*100</f>
        <v>19.190692061514213</v>
      </c>
      <c r="E10" s="2">
        <f>B10/C10</f>
        <v>8.1269519111512007</v>
      </c>
      <c r="I10" s="7"/>
    </row>
    <row r="11" spans="1:12" x14ac:dyDescent="0.2">
      <c r="A11" t="s">
        <v>10</v>
      </c>
      <c r="B11" s="8">
        <f>B8+B9+B10</f>
        <v>751176</v>
      </c>
    </row>
    <row r="12" spans="1:12" x14ac:dyDescent="0.2">
      <c r="D12" s="3"/>
      <c r="E12" s="3"/>
      <c r="G12" s="3"/>
      <c r="H12" s="3"/>
      <c r="L12" s="7"/>
    </row>
    <row r="13" spans="1:12" x14ac:dyDescent="0.2">
      <c r="A13" s="4" t="s">
        <v>11</v>
      </c>
      <c r="E13" s="3"/>
      <c r="G13" s="3"/>
      <c r="H13" s="3"/>
      <c r="L13" s="7"/>
    </row>
    <row r="14" spans="1:12" ht="25.5" x14ac:dyDescent="0.2">
      <c r="A14" s="4" t="s">
        <v>7</v>
      </c>
      <c r="B14" s="11" t="s">
        <v>12</v>
      </c>
      <c r="C14" s="11" t="s">
        <v>13</v>
      </c>
      <c r="D14" s="12" t="s">
        <v>14</v>
      </c>
      <c r="E14" s="13" t="s">
        <v>15</v>
      </c>
      <c r="F14" s="14" t="s">
        <v>16</v>
      </c>
      <c r="G14" s="15" t="s">
        <v>17</v>
      </c>
      <c r="H14" s="3"/>
      <c r="L14" s="7"/>
    </row>
    <row r="15" spans="1:12" x14ac:dyDescent="0.2">
      <c r="A15" s="1" t="s">
        <v>18</v>
      </c>
      <c r="B15" s="22">
        <v>393</v>
      </c>
      <c r="C15" s="22">
        <v>150</v>
      </c>
      <c r="D15" s="2"/>
      <c r="E15" s="2"/>
      <c r="F15" s="1"/>
      <c r="G15" s="2"/>
      <c r="H15" s="3"/>
      <c r="L15" s="7"/>
    </row>
    <row r="16" spans="1:12" x14ac:dyDescent="0.2">
      <c r="A16" s="1" t="s">
        <v>19</v>
      </c>
      <c r="B16" s="22">
        <v>420</v>
      </c>
      <c r="C16" s="22">
        <v>188.39099999999999</v>
      </c>
      <c r="D16" s="2"/>
      <c r="E16" s="2"/>
      <c r="F16" s="1"/>
      <c r="G16" s="2"/>
      <c r="H16" s="3"/>
      <c r="L16" s="7"/>
    </row>
    <row r="17" spans="1:12" x14ac:dyDescent="0.2">
      <c r="A17" s="1" t="s">
        <v>20</v>
      </c>
      <c r="B17" s="1">
        <f>B16-B15</f>
        <v>27</v>
      </c>
      <c r="C17" s="1">
        <f>C16-C15</f>
        <v>38.390999999999991</v>
      </c>
      <c r="D17" s="2"/>
      <c r="E17" s="1"/>
      <c r="F17" s="1"/>
      <c r="G17" s="2"/>
      <c r="H17" s="3"/>
      <c r="L17" s="7"/>
    </row>
    <row r="18" spans="1:12" x14ac:dyDescent="0.2">
      <c r="A18" s="1" t="s">
        <v>21</v>
      </c>
      <c r="B18" s="1">
        <f>B17+C17</f>
        <v>65.390999999999991</v>
      </c>
      <c r="C18" s="1"/>
      <c r="D18" s="2">
        <f>E8</f>
        <v>77.7</v>
      </c>
      <c r="E18" s="2">
        <f>B18*D18</f>
        <v>5080.8806999999997</v>
      </c>
      <c r="F18" s="9"/>
      <c r="G18" s="2">
        <f>(E18/12*2*B36)+(E18/12*10*B37)</f>
        <v>484.86844520099999</v>
      </c>
      <c r="H18" s="3"/>
      <c r="L18" s="7"/>
    </row>
    <row r="19" spans="1:12" x14ac:dyDescent="0.2">
      <c r="D19" s="3"/>
      <c r="E19" s="3"/>
      <c r="G19" s="3"/>
      <c r="H19" s="3"/>
      <c r="L19" s="7"/>
    </row>
    <row r="20" spans="1:12" x14ac:dyDescent="0.2">
      <c r="A20" s="4" t="s">
        <v>22</v>
      </c>
      <c r="D20" s="10" t="s">
        <v>14</v>
      </c>
      <c r="E20" s="10" t="s">
        <v>15</v>
      </c>
      <c r="F20" s="1" t="s">
        <v>16</v>
      </c>
      <c r="G20" s="2" t="s">
        <v>17</v>
      </c>
      <c r="H20" s="3"/>
      <c r="L20" s="7"/>
    </row>
    <row r="21" spans="1:12" x14ac:dyDescent="0.2">
      <c r="A21" s="1" t="s">
        <v>23</v>
      </c>
      <c r="B21" s="1">
        <v>211</v>
      </c>
      <c r="C21" s="1"/>
      <c r="D21" s="2">
        <f>E10</f>
        <v>8.1269519111512007</v>
      </c>
      <c r="E21" s="2">
        <f>B21*D21</f>
        <v>1714.7868532529033</v>
      </c>
      <c r="F21" s="9">
        <f>B37</f>
        <v>9.8507999999999998E-2</v>
      </c>
      <c r="G21" s="2">
        <f>E21*F21</f>
        <v>168.92022334023699</v>
      </c>
      <c r="H21" s="3"/>
      <c r="L21" s="7"/>
    </row>
    <row r="22" spans="1:12" x14ac:dyDescent="0.2">
      <c r="D22" s="3"/>
      <c r="E22" s="3"/>
      <c r="G22" s="3"/>
      <c r="H22" s="3"/>
      <c r="L22" s="7"/>
    </row>
    <row r="23" spans="1:12" x14ac:dyDescent="0.2">
      <c r="A23" s="4" t="s">
        <v>24</v>
      </c>
      <c r="D23" s="3"/>
      <c r="E23" s="3"/>
      <c r="G23" s="3"/>
      <c r="H23" s="3"/>
      <c r="L23" s="7"/>
    </row>
    <row r="24" spans="1:12" ht="25.5" x14ac:dyDescent="0.2">
      <c r="A24" s="1"/>
      <c r="B24" s="6" t="s">
        <v>33</v>
      </c>
      <c r="C24" s="6" t="s">
        <v>25</v>
      </c>
      <c r="D24" s="16" t="s">
        <v>6</v>
      </c>
      <c r="E24" s="17" t="s">
        <v>15</v>
      </c>
      <c r="F24" s="18" t="s">
        <v>16</v>
      </c>
      <c r="G24" s="19" t="s">
        <v>17</v>
      </c>
    </row>
    <row r="25" spans="1:12" x14ac:dyDescent="0.2">
      <c r="A25" s="1" t="s">
        <v>26</v>
      </c>
      <c r="B25" s="22">
        <v>148.679</v>
      </c>
      <c r="C25" s="2">
        <f>B25/$B$30*100</f>
        <v>4.2507903098025865</v>
      </c>
      <c r="D25" s="2">
        <f>$E$9</f>
        <v>1.1100000000000001</v>
      </c>
      <c r="E25" s="2">
        <f>B25*ROUND(D25,2)</f>
        <v>165.03369000000001</v>
      </c>
    </row>
    <row r="26" spans="1:12" x14ac:dyDescent="0.2">
      <c r="A26" s="1" t="s">
        <v>27</v>
      </c>
      <c r="B26" s="22">
        <v>623</v>
      </c>
      <c r="C26" s="2">
        <f>B26/$B$30*100</f>
        <v>17.811811775751863</v>
      </c>
      <c r="D26" s="2">
        <f>$E$9</f>
        <v>1.1100000000000001</v>
      </c>
      <c r="E26" s="2">
        <f>B26*ROUND(D26,1)</f>
        <v>685.30000000000007</v>
      </c>
    </row>
    <row r="27" spans="1:12" x14ac:dyDescent="0.2">
      <c r="A27" s="1" t="s">
        <v>28</v>
      </c>
      <c r="B27" s="22">
        <v>333</v>
      </c>
      <c r="C27" s="2">
        <f>B27/$B$30*100</f>
        <v>9.5205992316619117</v>
      </c>
      <c r="D27" s="2">
        <f>$E$9</f>
        <v>1.1100000000000001</v>
      </c>
      <c r="E27" s="2">
        <f>B27*ROUND(D27,1)</f>
        <v>366.3</v>
      </c>
    </row>
    <row r="28" spans="1:12" x14ac:dyDescent="0.2">
      <c r="A28" s="1" t="s">
        <v>28</v>
      </c>
      <c r="B28" s="22">
        <v>2016</v>
      </c>
      <c r="C28" s="2">
        <f>B28/$B$30*100</f>
        <v>57.638222375466697</v>
      </c>
      <c r="D28" s="2">
        <f>$E$9</f>
        <v>1.1100000000000001</v>
      </c>
      <c r="E28" s="2">
        <f>B28*ROUND(D28,1)</f>
        <v>2217.6000000000004</v>
      </c>
    </row>
    <row r="29" spans="1:12" x14ac:dyDescent="0.2">
      <c r="A29" s="1" t="s">
        <v>29</v>
      </c>
      <c r="B29" s="22">
        <v>377</v>
      </c>
      <c r="C29" s="2">
        <f>B29/$B$30*100</f>
        <v>10.778576307316937</v>
      </c>
      <c r="D29" s="2">
        <f>$E$9</f>
        <v>1.1100000000000001</v>
      </c>
      <c r="E29" s="20">
        <f>B29*ROUND(D29,1)</f>
        <v>414.70000000000005</v>
      </c>
    </row>
    <row r="30" spans="1:12" x14ac:dyDescent="0.2">
      <c r="A30" t="s">
        <v>30</v>
      </c>
      <c r="B30" s="8">
        <f>SUM(B25:B29)</f>
        <v>3497.6790000000001</v>
      </c>
      <c r="E30" s="21">
        <f>SUM(E25:E29)</f>
        <v>3848.9336900000008</v>
      </c>
      <c r="F30" s="9">
        <f>B37</f>
        <v>9.8507999999999998E-2</v>
      </c>
      <c r="G30" s="2">
        <f>E30*F30</f>
        <v>379.15075993452007</v>
      </c>
      <c r="H30" s="3"/>
    </row>
    <row r="31" spans="1:12" x14ac:dyDescent="0.2">
      <c r="E31" s="3"/>
    </row>
    <row r="32" spans="1:12" x14ac:dyDescent="0.2">
      <c r="A32" s="4" t="s">
        <v>44</v>
      </c>
      <c r="F32" s="7"/>
      <c r="G32" s="3"/>
      <c r="H32" s="3"/>
    </row>
    <row r="33" spans="1:8" x14ac:dyDescent="0.2">
      <c r="B33" t="s">
        <v>34</v>
      </c>
      <c r="C33" t="s">
        <v>35</v>
      </c>
      <c r="D33" s="3" t="s">
        <v>36</v>
      </c>
      <c r="F33" s="7"/>
      <c r="G33" s="3"/>
      <c r="H33" s="3"/>
    </row>
    <row r="34" spans="1:8" x14ac:dyDescent="0.2">
      <c r="A34" s="26" t="s">
        <v>7</v>
      </c>
      <c r="B34" s="1">
        <f>B18</f>
        <v>65.390999999999991</v>
      </c>
      <c r="C34" s="2">
        <f>G18</f>
        <v>484.86844520099999</v>
      </c>
      <c r="D34" s="2">
        <f>C34/B34</f>
        <v>7.4149110000000009</v>
      </c>
      <c r="E34" s="8"/>
    </row>
    <row r="35" spans="1:8" x14ac:dyDescent="0.2">
      <c r="F35" s="7"/>
      <c r="G35" s="3"/>
      <c r="H35" s="3"/>
    </row>
    <row r="36" spans="1:8" x14ac:dyDescent="0.2">
      <c r="A36" s="1" t="s">
        <v>43</v>
      </c>
      <c r="B36" s="25">
        <v>8.004E-2</v>
      </c>
      <c r="E36" s="3"/>
    </row>
    <row r="37" spans="1:8" x14ac:dyDescent="0.2">
      <c r="A37" s="1" t="s">
        <v>42</v>
      </c>
      <c r="B37" s="25">
        <v>9.8507999999999998E-2</v>
      </c>
      <c r="E37" s="3"/>
    </row>
    <row r="38" spans="1:8" x14ac:dyDescent="0.2">
      <c r="E38" s="8"/>
      <c r="F38" s="7"/>
    </row>
    <row r="39" spans="1:8" x14ac:dyDescent="0.2">
      <c r="B39" t="s">
        <v>39</v>
      </c>
      <c r="C39" s="7" t="s">
        <v>17</v>
      </c>
      <c r="D39" s="3" t="s">
        <v>36</v>
      </c>
      <c r="E39" s="3"/>
    </row>
    <row r="40" spans="1:8" x14ac:dyDescent="0.2">
      <c r="A40" s="26" t="s">
        <v>37</v>
      </c>
      <c r="B40" s="21">
        <f>B21</f>
        <v>211</v>
      </c>
      <c r="C40" s="2">
        <f>G21</f>
        <v>168.92022334023699</v>
      </c>
      <c r="D40" s="2">
        <f>C40/B40</f>
        <v>0.80056977886368241</v>
      </c>
    </row>
    <row r="42" spans="1:8" x14ac:dyDescent="0.2">
      <c r="B42" t="s">
        <v>34</v>
      </c>
      <c r="C42" s="7" t="s">
        <v>17</v>
      </c>
      <c r="D42" s="3" t="s">
        <v>40</v>
      </c>
    </row>
    <row r="43" spans="1:8" x14ac:dyDescent="0.2">
      <c r="A43" s="26" t="s">
        <v>38</v>
      </c>
      <c r="B43" s="21">
        <f>B30</f>
        <v>3497.6790000000001</v>
      </c>
      <c r="C43" s="2">
        <f>G30</f>
        <v>379.15075993452007</v>
      </c>
      <c r="D43" s="2">
        <f>C43/B43</f>
        <v>0.10840067368518382</v>
      </c>
    </row>
  </sheetData>
  <sheetProtection sheet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Указания</vt:lpstr>
      <vt:lpstr>Изчисления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</dc:creator>
  <cp:lastModifiedBy>Aqua</cp:lastModifiedBy>
  <dcterms:created xsi:type="dcterms:W3CDTF">2021-07-23T06:50:25Z</dcterms:created>
  <dcterms:modified xsi:type="dcterms:W3CDTF">2021-07-23T08:04:05Z</dcterms:modified>
</cp:coreProperties>
</file>